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3"/>
  </bookViews>
  <sheets>
    <sheet name="BS" sheetId="1" r:id="rId1"/>
    <sheet name="S2" sheetId="2" r:id="rId2"/>
    <sheet name="S3" sheetId="3" r:id="rId3"/>
    <sheet name="PL" sheetId="4" r:id="rId4"/>
  </sheets>
  <definedNames>
    <definedName name="_xlnm.Print_Area" localSheetId="0">'BS'!$B$7:$I$45</definedName>
    <definedName name="_xlnm.Print_Area" localSheetId="3">'PL'!$A$4:$H$35</definedName>
    <definedName name="_xlnm.Print_Area" localSheetId="1">'S2'!$A$6:$H$39</definedName>
    <definedName name="_xlnm.Print_Area" localSheetId="2">'S3'!$A$5:$I$49</definedName>
  </definedNames>
  <calcPr fullCalcOnLoad="1"/>
</workbook>
</file>

<file path=xl/sharedStrings.xml><?xml version="1.0" encoding="utf-8"?>
<sst xmlns="http://schemas.openxmlformats.org/spreadsheetml/2006/main" count="129" uniqueCount="94">
  <si>
    <t>RM'000</t>
  </si>
  <si>
    <t xml:space="preserve"> </t>
  </si>
  <si>
    <t>Profit Before Tax</t>
  </si>
  <si>
    <t>Year</t>
  </si>
  <si>
    <t>Quarter</t>
  </si>
  <si>
    <t>Corresponding</t>
  </si>
  <si>
    <t>Current Assets</t>
  </si>
  <si>
    <t xml:space="preserve">  Cash and bank balances</t>
  </si>
  <si>
    <t>Current Liabilities</t>
  </si>
  <si>
    <t xml:space="preserve">Share Capital </t>
  </si>
  <si>
    <t>Reserves</t>
  </si>
  <si>
    <t>Retirement Benefits</t>
  </si>
  <si>
    <t>Deferred Taxation</t>
  </si>
  <si>
    <t>Total</t>
  </si>
  <si>
    <t xml:space="preserve">  Provision for taxation</t>
  </si>
  <si>
    <t>Taxation</t>
  </si>
  <si>
    <t>Cumulative</t>
  </si>
  <si>
    <t>30/09/2001</t>
  </si>
  <si>
    <t>Property, plant and equipment</t>
  </si>
  <si>
    <t xml:space="preserve">  Inventories</t>
  </si>
  <si>
    <t>31/12/2001</t>
  </si>
  <si>
    <t>30/09/2002</t>
  </si>
  <si>
    <t>CENTRAL INDUSTRIAL CORPORATION BERHAD</t>
  </si>
  <si>
    <t xml:space="preserve">Current </t>
  </si>
  <si>
    <t>Revenue</t>
  </si>
  <si>
    <t>Operating Expenses</t>
  </si>
  <si>
    <t>Profit from Operations</t>
  </si>
  <si>
    <t>Finance Costs</t>
  </si>
  <si>
    <t>Profit After Tax</t>
  </si>
  <si>
    <t>Ended</t>
  </si>
  <si>
    <t>ended</t>
  </si>
  <si>
    <t>Shareholders' Fund</t>
  </si>
  <si>
    <t>Cash Flows from Operating Activities</t>
  </si>
  <si>
    <t xml:space="preserve">  Cash Flow from Operations</t>
  </si>
  <si>
    <t xml:space="preserve">  Cash payments to trade payables</t>
  </si>
  <si>
    <t xml:space="preserve">  Other operating payments</t>
  </si>
  <si>
    <t>Cash Flows from Investing Activities</t>
  </si>
  <si>
    <t xml:space="preserve">  Purchase of fixed assets</t>
  </si>
  <si>
    <t>Cash Flows from Financing Activities</t>
  </si>
  <si>
    <t xml:space="preserve">  Payment of dividends</t>
  </si>
  <si>
    <t>Net Change in Cash &amp; Cash Equivalents</t>
  </si>
  <si>
    <t>Share</t>
  </si>
  <si>
    <t>Capital</t>
  </si>
  <si>
    <t>Premium</t>
  </si>
  <si>
    <t>Retained</t>
  </si>
  <si>
    <t>Earnings</t>
  </si>
  <si>
    <t>9 month quarter</t>
  </si>
  <si>
    <t>ended 30 Sept 2002</t>
  </si>
  <si>
    <t>Balance at beginning of year</t>
  </si>
  <si>
    <t>Movements during the period</t>
  </si>
  <si>
    <t>(cumulative)</t>
  </si>
  <si>
    <t>Balance at end of period</t>
  </si>
  <si>
    <t>ended 30 Sept 2001</t>
  </si>
  <si>
    <t>Investments</t>
  </si>
  <si>
    <t xml:space="preserve">  Overdraft &amp; short term borrowings</t>
  </si>
  <si>
    <t xml:space="preserve">Dividend </t>
  </si>
  <si>
    <t xml:space="preserve">  Receipts from trade receivables</t>
  </si>
  <si>
    <t xml:space="preserve">  Receipts from non-trade receivables</t>
  </si>
  <si>
    <t xml:space="preserve">  Cash payments to non-trade payables</t>
  </si>
  <si>
    <t>Cash Flow from Operations</t>
  </si>
  <si>
    <t xml:space="preserve">  Other investments</t>
  </si>
  <si>
    <t xml:space="preserve">  Bank borrowings</t>
  </si>
  <si>
    <t>Cash &amp; bank balance</t>
  </si>
  <si>
    <t>Bank overdraft</t>
  </si>
  <si>
    <t xml:space="preserve">  Trade &amp; other receivables</t>
  </si>
  <si>
    <t xml:space="preserve">  Trade &amp; other payables</t>
  </si>
  <si>
    <t>Borrowings</t>
  </si>
  <si>
    <t xml:space="preserve">(Company No. 12186-k) </t>
  </si>
  <si>
    <t>CONDENSED CONSOLIDATED INCOME STATEMENTS</t>
  </si>
  <si>
    <t>Quarter Ended</t>
  </si>
  <si>
    <t>Year To Date</t>
  </si>
  <si>
    <t>Basic earnings per share (sen)</t>
  </si>
  <si>
    <t>Diluted earnings per share (sen)</t>
  </si>
  <si>
    <t>N/A</t>
  </si>
  <si>
    <t xml:space="preserve">The Condensed Consolidated Income Statements should be read in conjunction with the </t>
  </si>
  <si>
    <t>(Company No. 12186-k)</t>
  </si>
  <si>
    <t>CONDENSED CONSOLIDATED BALANCE SHEETS</t>
  </si>
  <si>
    <t>Net profit for the Period</t>
  </si>
  <si>
    <t>The Condensed Consolidated Balance Sheets should be read in conjunction</t>
  </si>
  <si>
    <t>with the Annual Financial Report for the year ended 31st December 2001.</t>
  </si>
  <si>
    <t>CONDENSED CONSOLIDATED CASH FLOW STATEMENTS</t>
  </si>
  <si>
    <t xml:space="preserve">Ended </t>
  </si>
  <si>
    <t>Net Current Assets</t>
  </si>
  <si>
    <t>Financed By :</t>
  </si>
  <si>
    <t>The Condensed Consolidated Cash Flow Statement should be read in conjunction</t>
  </si>
  <si>
    <t>Cash &amp; Cash Equilvalents at beginning of financial year</t>
  </si>
  <si>
    <t>Cash &amp; Cash Equilvalents at end of period</t>
  </si>
  <si>
    <t>Cash &amp; cash equivalents comprise :-</t>
  </si>
  <si>
    <t>CONDENSED CONSOLIDATED STATEMENT OF CHANGES IN EQUITY</t>
  </si>
  <si>
    <t xml:space="preserve">The Condensed Consolidated Statements of Changes in Equity should be read in </t>
  </si>
  <si>
    <t>conjunction with the Annual Financial Report for the year ended 31st December 2001.</t>
  </si>
  <si>
    <t xml:space="preserve">Net profit for the period </t>
  </si>
  <si>
    <t>(The figures have not been audited)</t>
  </si>
  <si>
    <t>Annual Financial Report for the year ended 31st December 2001.</t>
  </si>
</sst>
</file>

<file path=xl/styles.xml><?xml version="1.0" encoding="utf-8"?>
<styleSheet xmlns="http://schemas.openxmlformats.org/spreadsheetml/2006/main">
  <numFmts count="2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0.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00"/>
    <numFmt numFmtId="182" formatCode="0.000000000"/>
    <numFmt numFmtId="183" formatCode="_(* #,##0.00000_);_(* \(#,##0.00000\);_(* &quot;-&quot;?????_);_(@_)"/>
  </numFmts>
  <fonts count="6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  <xf numFmtId="171" fontId="1" fillId="0" borderId="0" xfId="15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 quotePrefix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1" fontId="1" fillId="0" borderId="1" xfId="0" applyNumberFormat="1" applyFont="1" applyBorder="1" applyAlignment="1">
      <alignment horizontal="center"/>
    </xf>
    <xf numFmtId="16" fontId="1" fillId="0" borderId="0" xfId="0" applyNumberFormat="1" applyFont="1" applyAlignment="1" quotePrefix="1">
      <alignment horizontal="center"/>
    </xf>
    <xf numFmtId="0" fontId="2" fillId="0" borderId="0" xfId="0" applyFont="1" applyAlignment="1" quotePrefix="1">
      <alignment/>
    </xf>
    <xf numFmtId="0" fontId="5" fillId="0" borderId="0" xfId="0" applyFont="1" applyAlignment="1">
      <alignment/>
    </xf>
    <xf numFmtId="171" fontId="1" fillId="0" borderId="2" xfId="15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71" fontId="1" fillId="0" borderId="1" xfId="15" applyNumberFormat="1" applyFont="1" applyBorder="1" applyAlignment="1">
      <alignment/>
    </xf>
    <xf numFmtId="171" fontId="1" fillId="0" borderId="0" xfId="15" applyNumberFormat="1" applyFont="1" applyAlignment="1">
      <alignment horizontal="center"/>
    </xf>
    <xf numFmtId="171" fontId="1" fillId="0" borderId="3" xfId="15" applyNumberFormat="1" applyFont="1" applyBorder="1" applyAlignment="1">
      <alignment horizontal="center"/>
    </xf>
    <xf numFmtId="43" fontId="1" fillId="0" borderId="2" xfId="0" applyNumberFormat="1" applyFont="1" applyBorder="1" applyAlignment="1">
      <alignment/>
    </xf>
    <xf numFmtId="43" fontId="1" fillId="0" borderId="3" xfId="15" applyFont="1" applyBorder="1" applyAlignment="1">
      <alignment horizontal="right"/>
    </xf>
    <xf numFmtId="171" fontId="1" fillId="0" borderId="4" xfId="0" applyNumberFormat="1" applyFont="1" applyBorder="1" applyAlignment="1">
      <alignment/>
    </xf>
    <xf numFmtId="0" fontId="5" fillId="0" borderId="0" xfId="0" applyFont="1" applyAlignment="1" quotePrefix="1">
      <alignment/>
    </xf>
    <xf numFmtId="171" fontId="2" fillId="0" borderId="1" xfId="15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71" fontId="1" fillId="0" borderId="0" xfId="15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 quotePrefix="1">
      <alignment/>
    </xf>
    <xf numFmtId="171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I45"/>
  <sheetViews>
    <sheetView workbookViewId="0" topLeftCell="A1">
      <selection activeCell="E14" sqref="E14"/>
    </sheetView>
  </sheetViews>
  <sheetFormatPr defaultColWidth="9.140625" defaultRowHeight="12.75"/>
  <cols>
    <col min="1" max="6" width="9.140625" style="1" customWidth="1"/>
    <col min="7" max="7" width="10.140625" style="1" customWidth="1"/>
    <col min="8" max="9" width="9.8515625" style="1" customWidth="1"/>
    <col min="10" max="100" width="9.140625" style="1" customWidth="1"/>
  </cols>
  <sheetData>
    <row r="7" spans="2:7" ht="15.75">
      <c r="B7" s="22" t="s">
        <v>22</v>
      </c>
      <c r="C7" s="22"/>
      <c r="D7" s="22"/>
      <c r="E7" s="22"/>
      <c r="F7" s="22"/>
      <c r="G7" s="22"/>
    </row>
    <row r="8" spans="2:7" ht="15">
      <c r="B8" s="21" t="s">
        <v>75</v>
      </c>
      <c r="C8" s="9"/>
      <c r="D8" s="9"/>
      <c r="E8" s="9"/>
      <c r="F8" s="9"/>
      <c r="G8" s="9"/>
    </row>
    <row r="10" ht="15">
      <c r="B10" s="5" t="s">
        <v>76</v>
      </c>
    </row>
    <row r="11" spans="2:4" ht="15">
      <c r="B11" s="2" t="s">
        <v>92</v>
      </c>
      <c r="C11" s="5"/>
      <c r="D11" s="5"/>
    </row>
    <row r="12" spans="6:9" ht="15">
      <c r="F12" s="8"/>
      <c r="G12" s="7" t="s">
        <v>4</v>
      </c>
      <c r="H12" s="7" t="s">
        <v>3</v>
      </c>
      <c r="I12" s="8"/>
    </row>
    <row r="13" spans="6:9" ht="15">
      <c r="F13" s="8"/>
      <c r="G13" s="7" t="s">
        <v>29</v>
      </c>
      <c r="H13" s="7" t="s">
        <v>30</v>
      </c>
      <c r="I13" s="8"/>
    </row>
    <row r="14" spans="6:9" ht="15">
      <c r="F14" s="8"/>
      <c r="G14" s="6" t="s">
        <v>21</v>
      </c>
      <c r="H14" s="6" t="s">
        <v>20</v>
      </c>
      <c r="I14" s="8"/>
    </row>
    <row r="15" spans="6:9" ht="15">
      <c r="F15" s="8"/>
      <c r="G15" s="25" t="s">
        <v>0</v>
      </c>
      <c r="H15" s="25" t="s">
        <v>0</v>
      </c>
      <c r="I15" s="8"/>
    </row>
    <row r="16" spans="2:9" ht="15">
      <c r="B16" s="9" t="s">
        <v>18</v>
      </c>
      <c r="C16" s="9"/>
      <c r="D16" s="9"/>
      <c r="F16" s="8"/>
      <c r="G16" s="7">
        <v>14672</v>
      </c>
      <c r="H16" s="7">
        <v>15382</v>
      </c>
      <c r="I16" s="8"/>
    </row>
    <row r="17" spans="2:9" ht="15">
      <c r="B17" s="9" t="s">
        <v>53</v>
      </c>
      <c r="C17" s="9"/>
      <c r="D17" s="9"/>
      <c r="F17" s="8"/>
      <c r="G17" s="7">
        <v>480</v>
      </c>
      <c r="H17" s="7">
        <v>480</v>
      </c>
      <c r="I17" s="8"/>
    </row>
    <row r="18" spans="6:9" ht="15">
      <c r="F18" s="8"/>
      <c r="G18" s="7"/>
      <c r="H18" s="7"/>
      <c r="I18" s="8"/>
    </row>
    <row r="19" spans="2:9" ht="15">
      <c r="B19" s="9" t="s">
        <v>6</v>
      </c>
      <c r="F19" s="8"/>
      <c r="G19" s="7"/>
      <c r="H19" s="7"/>
      <c r="I19" s="8"/>
    </row>
    <row r="20" spans="2:9" ht="15">
      <c r="B20" s="1" t="s">
        <v>19</v>
      </c>
      <c r="F20" s="8"/>
      <c r="G20" s="7">
        <v>15788</v>
      </c>
      <c r="H20" s="7">
        <v>12498</v>
      </c>
      <c r="I20" s="8"/>
    </row>
    <row r="21" spans="2:9" ht="15">
      <c r="B21" s="1" t="s">
        <v>64</v>
      </c>
      <c r="F21" s="8"/>
      <c r="G21" s="7">
        <f>13004+590</f>
        <v>13594</v>
      </c>
      <c r="H21" s="7">
        <f>14292+497</f>
        <v>14789</v>
      </c>
      <c r="I21" s="8"/>
    </row>
    <row r="22" spans="2:9" ht="15">
      <c r="B22" s="1" t="s">
        <v>7</v>
      </c>
      <c r="F22" s="8"/>
      <c r="G22" s="7">
        <v>2082</v>
      </c>
      <c r="H22" s="7">
        <v>2301</v>
      </c>
      <c r="I22" s="8"/>
    </row>
    <row r="23" spans="6:9" ht="15">
      <c r="F23" s="8"/>
      <c r="G23" s="26">
        <f>SUM(G20:G22)</f>
        <v>31464</v>
      </c>
      <c r="H23" s="26">
        <f>SUM(H20:H22)</f>
        <v>29588</v>
      </c>
      <c r="I23" s="8"/>
    </row>
    <row r="24" spans="6:9" ht="15">
      <c r="F24" s="8"/>
      <c r="G24" s="7"/>
      <c r="H24" s="7"/>
      <c r="I24" s="8"/>
    </row>
    <row r="25" spans="2:9" ht="15">
      <c r="B25" s="9" t="s">
        <v>8</v>
      </c>
      <c r="F25" s="8"/>
      <c r="G25" s="7"/>
      <c r="H25" s="7"/>
      <c r="I25" s="8"/>
    </row>
    <row r="26" spans="2:9" ht="15">
      <c r="B26" s="1" t="s">
        <v>65</v>
      </c>
      <c r="F26" s="8"/>
      <c r="G26" s="7">
        <f>1085+2602</f>
        <v>3687</v>
      </c>
      <c r="H26" s="7">
        <f>614+1933</f>
        <v>2547</v>
      </c>
      <c r="I26" s="8"/>
    </row>
    <row r="27" spans="2:9" ht="15">
      <c r="B27" s="1" t="s">
        <v>54</v>
      </c>
      <c r="F27" s="8"/>
      <c r="G27" s="7">
        <f>4654+1260</f>
        <v>5914</v>
      </c>
      <c r="H27" s="7">
        <f>4418+1695</f>
        <v>6113</v>
      </c>
      <c r="I27" s="8"/>
    </row>
    <row r="28" spans="2:9" ht="15">
      <c r="B28" s="1" t="s">
        <v>14</v>
      </c>
      <c r="F28" s="8"/>
      <c r="G28" s="14">
        <v>207</v>
      </c>
      <c r="H28" s="14">
        <v>238</v>
      </c>
      <c r="I28" s="8"/>
    </row>
    <row r="29" spans="6:9" ht="15">
      <c r="F29" s="8"/>
      <c r="G29" s="27">
        <f>SUM(G26:G28)</f>
        <v>9808</v>
      </c>
      <c r="H29" s="27">
        <f>SUM(H26:H28)</f>
        <v>8898</v>
      </c>
      <c r="I29" s="8"/>
    </row>
    <row r="30" spans="6:9" ht="15">
      <c r="F30" s="8"/>
      <c r="G30" s="7"/>
      <c r="H30" s="7"/>
      <c r="I30" s="8"/>
    </row>
    <row r="31" spans="2:9" ht="15">
      <c r="B31" s="9" t="s">
        <v>82</v>
      </c>
      <c r="F31" s="8"/>
      <c r="G31" s="14">
        <f>G23-G29</f>
        <v>21656</v>
      </c>
      <c r="H31" s="14">
        <f>H23-H29</f>
        <v>20690</v>
      </c>
      <c r="I31" s="8"/>
    </row>
    <row r="32" spans="6:9" ht="15">
      <c r="F32" s="8"/>
      <c r="G32" s="7"/>
      <c r="H32" s="7"/>
      <c r="I32" s="8"/>
    </row>
    <row r="33" spans="6:9" ht="15.75" thickBot="1">
      <c r="F33" s="8"/>
      <c r="G33" s="19">
        <f>G16+G17+G31</f>
        <v>36808</v>
      </c>
      <c r="H33" s="19">
        <f>H16+H17+H31</f>
        <v>36552</v>
      </c>
      <c r="I33" s="8"/>
    </row>
    <row r="34" spans="6:9" ht="15.75" thickTop="1">
      <c r="F34" s="8"/>
      <c r="G34" s="14"/>
      <c r="H34" s="14"/>
      <c r="I34" s="8"/>
    </row>
    <row r="35" spans="2:9" ht="15">
      <c r="B35" s="9" t="s">
        <v>83</v>
      </c>
      <c r="F35" s="8"/>
      <c r="G35" s="7"/>
      <c r="H35" s="7"/>
      <c r="I35" s="8"/>
    </row>
    <row r="36" spans="2:9" ht="15">
      <c r="B36" s="9" t="s">
        <v>9</v>
      </c>
      <c r="F36" s="8"/>
      <c r="G36" s="7">
        <v>10195</v>
      </c>
      <c r="H36" s="7">
        <v>10195</v>
      </c>
      <c r="I36" s="8"/>
    </row>
    <row r="37" spans="2:9" ht="15">
      <c r="B37" s="9" t="s">
        <v>10</v>
      </c>
      <c r="F37" s="8"/>
      <c r="G37" s="15">
        <f>798+21573</f>
        <v>22371</v>
      </c>
      <c r="H37" s="15">
        <f>798+20165</f>
        <v>20963</v>
      </c>
      <c r="I37" s="8"/>
    </row>
    <row r="38" spans="2:9" ht="15">
      <c r="B38" s="9" t="s">
        <v>31</v>
      </c>
      <c r="F38" s="8"/>
      <c r="G38" s="7">
        <f>SUM(G36:G37)</f>
        <v>32566</v>
      </c>
      <c r="H38" s="7">
        <f>SUM(H36:H37)</f>
        <v>31158</v>
      </c>
      <c r="I38" s="8"/>
    </row>
    <row r="39" spans="2:9" ht="15">
      <c r="B39" s="1" t="s">
        <v>66</v>
      </c>
      <c r="F39" s="8"/>
      <c r="G39" s="7">
        <v>2371</v>
      </c>
      <c r="H39" s="7">
        <v>3717</v>
      </c>
      <c r="I39" s="8"/>
    </row>
    <row r="40" spans="2:9" ht="15">
      <c r="B40" s="1" t="s">
        <v>11</v>
      </c>
      <c r="F40" s="8"/>
      <c r="G40" s="7">
        <v>1258</v>
      </c>
      <c r="H40" s="7">
        <v>1094</v>
      </c>
      <c r="I40" s="8"/>
    </row>
    <row r="41" spans="2:9" ht="15">
      <c r="B41" s="1" t="s">
        <v>12</v>
      </c>
      <c r="F41" s="8"/>
      <c r="G41" s="7">
        <v>613</v>
      </c>
      <c r="H41" s="7">
        <v>583</v>
      </c>
      <c r="I41" s="8"/>
    </row>
    <row r="42" spans="6:9" ht="15.75" thickBot="1">
      <c r="F42" s="8"/>
      <c r="G42" s="12">
        <f>SUM(G38:G41)</f>
        <v>36808</v>
      </c>
      <c r="H42" s="12">
        <f>SUM(H38:H41)</f>
        <v>36552</v>
      </c>
      <c r="I42" s="8"/>
    </row>
    <row r="43" spans="6:9" ht="15.75" thickTop="1">
      <c r="F43" s="8"/>
      <c r="G43" s="7"/>
      <c r="H43" s="7"/>
      <c r="I43" s="8"/>
    </row>
    <row r="44" spans="2:8" ht="15">
      <c r="B44" s="9" t="s">
        <v>78</v>
      </c>
      <c r="C44" s="9"/>
      <c r="D44" s="9"/>
      <c r="E44" s="9"/>
      <c r="F44" s="9"/>
      <c r="G44" s="16"/>
      <c r="H44" s="16"/>
    </row>
    <row r="45" spans="2:8" ht="15">
      <c r="B45" s="9" t="s">
        <v>79</v>
      </c>
      <c r="C45" s="9"/>
      <c r="D45" s="9"/>
      <c r="E45" s="9"/>
      <c r="F45" s="9"/>
      <c r="G45" s="16"/>
      <c r="H45" s="16"/>
    </row>
  </sheetData>
  <printOptions/>
  <pageMargins left="1.16" right="0.75" top="1.19" bottom="0.31" header="0.28" footer="0.26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H39"/>
  <sheetViews>
    <sheetView workbookViewId="0" topLeftCell="A1">
      <selection activeCell="E18" sqref="E18"/>
    </sheetView>
  </sheetViews>
  <sheetFormatPr defaultColWidth="9.140625" defaultRowHeight="12.75"/>
  <cols>
    <col min="1" max="3" width="9.140625" style="1" customWidth="1"/>
    <col min="4" max="4" width="11.421875" style="1" customWidth="1"/>
    <col min="5" max="5" width="10.421875" style="1" bestFit="1" customWidth="1"/>
    <col min="6" max="6" width="9.28125" style="1" bestFit="1" customWidth="1"/>
    <col min="7" max="7" width="10.421875" style="1" bestFit="1" customWidth="1"/>
    <col min="8" max="8" width="12.28125" style="1" customWidth="1"/>
    <col min="9" max="49" width="9.140625" style="1" customWidth="1"/>
  </cols>
  <sheetData>
    <row r="6" spans="1:6" ht="15.75">
      <c r="A6" s="22" t="s">
        <v>22</v>
      </c>
      <c r="B6" s="22"/>
      <c r="C6" s="22"/>
      <c r="D6" s="22"/>
      <c r="E6" s="22"/>
      <c r="F6" s="22"/>
    </row>
    <row r="7" spans="1:6" ht="15.75">
      <c r="A7" s="34" t="s">
        <v>75</v>
      </c>
      <c r="B7" s="22"/>
      <c r="C7" s="22"/>
      <c r="D7" s="22"/>
      <c r="E7" s="22"/>
      <c r="F7" s="22"/>
    </row>
    <row r="9" spans="1:6" ht="15">
      <c r="A9" s="5" t="s">
        <v>88</v>
      </c>
      <c r="B9" s="5"/>
      <c r="C9" s="5"/>
      <c r="D9" s="5"/>
      <c r="E9" s="5"/>
      <c r="F9" s="5"/>
    </row>
    <row r="10" ht="15">
      <c r="A10" s="10" t="s">
        <v>92</v>
      </c>
    </row>
    <row r="12" spans="5:8" ht="15">
      <c r="E12" s="16" t="s">
        <v>41</v>
      </c>
      <c r="F12" s="16" t="s">
        <v>41</v>
      </c>
      <c r="G12" s="16" t="s">
        <v>44</v>
      </c>
      <c r="H12" s="16"/>
    </row>
    <row r="13" spans="5:8" ht="15">
      <c r="E13" s="16" t="s">
        <v>42</v>
      </c>
      <c r="F13" s="16" t="s">
        <v>43</v>
      </c>
      <c r="G13" s="16" t="s">
        <v>45</v>
      </c>
      <c r="H13" s="16" t="s">
        <v>13</v>
      </c>
    </row>
    <row r="14" spans="5:8" ht="15">
      <c r="E14" s="36" t="s">
        <v>0</v>
      </c>
      <c r="F14" s="36" t="s">
        <v>0</v>
      </c>
      <c r="G14" s="36" t="s">
        <v>0</v>
      </c>
      <c r="H14" s="36" t="s">
        <v>0</v>
      </c>
    </row>
    <row r="15" ht="15">
      <c r="A15" s="10" t="s">
        <v>46</v>
      </c>
    </row>
    <row r="16" spans="1:2" ht="15">
      <c r="A16" s="18" t="s">
        <v>47</v>
      </c>
      <c r="B16" s="18"/>
    </row>
    <row r="18" spans="1:8" ht="15">
      <c r="A18" s="1" t="s">
        <v>48</v>
      </c>
      <c r="E18" s="4">
        <v>10195</v>
      </c>
      <c r="F18" s="4">
        <v>798</v>
      </c>
      <c r="G18" s="4">
        <v>20165</v>
      </c>
      <c r="H18" s="4">
        <f>SUM(E18:G18)</f>
        <v>31158</v>
      </c>
    </row>
    <row r="19" spans="5:8" ht="15">
      <c r="E19" s="4"/>
      <c r="F19" s="4"/>
      <c r="G19" s="4"/>
      <c r="H19" s="4"/>
    </row>
    <row r="20" spans="1:8" ht="15">
      <c r="A20" s="1" t="s">
        <v>91</v>
      </c>
      <c r="E20" s="4">
        <v>0</v>
      </c>
      <c r="F20" s="4">
        <v>0</v>
      </c>
      <c r="G20" s="4">
        <v>1729</v>
      </c>
      <c r="H20" s="4">
        <f>SUM(E20:G20)</f>
        <v>1729</v>
      </c>
    </row>
    <row r="21" spans="1:8" ht="15">
      <c r="A21" s="10"/>
      <c r="E21" s="4"/>
      <c r="F21" s="4"/>
      <c r="G21" s="4"/>
      <c r="H21" s="4"/>
    </row>
    <row r="22" spans="1:8" ht="15">
      <c r="A22" s="1" t="s">
        <v>55</v>
      </c>
      <c r="E22" s="4">
        <v>0</v>
      </c>
      <c r="F22" s="4">
        <v>0</v>
      </c>
      <c r="G22" s="4">
        <v>-322</v>
      </c>
      <c r="H22" s="4">
        <f>SUM(E22:G22)</f>
        <v>-322</v>
      </c>
    </row>
    <row r="23" spans="1:8" ht="15">
      <c r="A23" s="10"/>
      <c r="E23" s="4"/>
      <c r="F23" s="4"/>
      <c r="G23" s="4"/>
      <c r="H23" s="4"/>
    </row>
    <row r="24" spans="1:8" ht="15.75" thickBot="1">
      <c r="A24" s="1" t="s">
        <v>51</v>
      </c>
      <c r="E24" s="28">
        <f>SUM(E18:E22)</f>
        <v>10195</v>
      </c>
      <c r="F24" s="28">
        <f>SUM(F18:F22)</f>
        <v>798</v>
      </c>
      <c r="G24" s="28">
        <f>SUM(G18:G22)</f>
        <v>21572</v>
      </c>
      <c r="H24" s="28">
        <f>SUM(E24:G24)</f>
        <v>32565</v>
      </c>
    </row>
    <row r="25" ht="15.75" thickTop="1"/>
    <row r="27" ht="15" hidden="1">
      <c r="A27" s="10" t="s">
        <v>46</v>
      </c>
    </row>
    <row r="28" spans="1:2" ht="15" hidden="1">
      <c r="A28" s="18" t="s">
        <v>52</v>
      </c>
      <c r="B28" s="18"/>
    </row>
    <row r="29" ht="15" hidden="1"/>
    <row r="30" ht="15" hidden="1">
      <c r="A30" s="1" t="s">
        <v>48</v>
      </c>
    </row>
    <row r="31" ht="15" hidden="1"/>
    <row r="32" ht="15" hidden="1">
      <c r="A32" s="1" t="s">
        <v>49</v>
      </c>
    </row>
    <row r="33" ht="15" hidden="1">
      <c r="A33" s="10" t="s">
        <v>50</v>
      </c>
    </row>
    <row r="34" ht="15" hidden="1"/>
    <row r="35" ht="15" hidden="1">
      <c r="A35" s="1" t="s">
        <v>51</v>
      </c>
    </row>
    <row r="36" ht="15" hidden="1"/>
    <row r="38" ht="15">
      <c r="A38" s="9" t="s">
        <v>89</v>
      </c>
    </row>
    <row r="39" ht="15">
      <c r="A39" s="9" t="s">
        <v>90</v>
      </c>
    </row>
  </sheetData>
  <printOptions/>
  <pageMargins left="1.05" right="0.75" top="1.26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K59"/>
  <sheetViews>
    <sheetView workbookViewId="0" topLeftCell="A19">
      <selection activeCell="E31" sqref="E31"/>
    </sheetView>
  </sheetViews>
  <sheetFormatPr defaultColWidth="9.140625" defaultRowHeight="12.75"/>
  <cols>
    <col min="1" max="6" width="9.140625" style="1" customWidth="1"/>
    <col min="7" max="7" width="13.00390625" style="3" customWidth="1"/>
    <col min="8" max="8" width="9.140625" style="1" customWidth="1"/>
    <col min="9" max="9" width="5.00390625" style="1" customWidth="1"/>
    <col min="10" max="49" width="9.140625" style="1" customWidth="1"/>
  </cols>
  <sheetData>
    <row r="5" spans="1:6" ht="15.75">
      <c r="A5" s="22" t="s">
        <v>22</v>
      </c>
      <c r="B5" s="22"/>
      <c r="C5" s="22"/>
      <c r="D5" s="22"/>
      <c r="E5" s="22"/>
      <c r="F5" s="22"/>
    </row>
    <row r="6" spans="1:6" ht="15.75">
      <c r="A6" s="34" t="s">
        <v>75</v>
      </c>
      <c r="B6" s="22"/>
      <c r="C6" s="22"/>
      <c r="D6" s="22"/>
      <c r="E6" s="22"/>
      <c r="F6" s="22"/>
    </row>
    <row r="7" spans="1:6" ht="15">
      <c r="A7" s="9"/>
      <c r="B7" s="9"/>
      <c r="C7" s="9"/>
      <c r="D7" s="9"/>
      <c r="E7" s="9"/>
      <c r="F7" s="9"/>
    </row>
    <row r="8" spans="1:6" ht="15">
      <c r="A8" s="5" t="s">
        <v>80</v>
      </c>
      <c r="B8" s="5"/>
      <c r="C8" s="5"/>
      <c r="D8" s="5"/>
      <c r="E8" s="5"/>
      <c r="F8" s="9"/>
    </row>
    <row r="9" ht="15">
      <c r="A9" s="10" t="s">
        <v>92</v>
      </c>
    </row>
    <row r="10" spans="7:11" ht="15">
      <c r="G10" s="3" t="s">
        <v>23</v>
      </c>
      <c r="K10" s="10"/>
    </row>
    <row r="11" ht="15">
      <c r="G11" s="3" t="s">
        <v>70</v>
      </c>
    </row>
    <row r="12" ht="15">
      <c r="G12" s="3" t="s">
        <v>81</v>
      </c>
    </row>
    <row r="13" spans="7:11" ht="15">
      <c r="G13" s="11" t="s">
        <v>21</v>
      </c>
      <c r="K13" s="10"/>
    </row>
    <row r="14" ht="15">
      <c r="G14" s="13" t="s">
        <v>0</v>
      </c>
    </row>
    <row r="15" ht="15">
      <c r="A15" s="9" t="s">
        <v>32</v>
      </c>
    </row>
    <row r="16" spans="1:8" ht="15">
      <c r="A16" s="1" t="s">
        <v>56</v>
      </c>
      <c r="G16" s="29">
        <f>34422+1003+430-8</f>
        <v>35847</v>
      </c>
      <c r="H16" s="4"/>
    </row>
    <row r="17" spans="1:8" ht="15">
      <c r="A17" s="1" t="s">
        <v>57</v>
      </c>
      <c r="G17" s="29">
        <f>2098-430</f>
        <v>1668</v>
      </c>
      <c r="H17" s="4"/>
    </row>
    <row r="18" spans="1:10" ht="15">
      <c r="A18" s="1" t="s">
        <v>33</v>
      </c>
      <c r="G18" s="30">
        <f>SUM(G16:G17)</f>
        <v>37515</v>
      </c>
      <c r="H18" s="4"/>
      <c r="J18" s="1" t="s">
        <v>1</v>
      </c>
    </row>
    <row r="19" spans="7:8" ht="15">
      <c r="G19" s="29"/>
      <c r="H19" s="4"/>
    </row>
    <row r="20" spans="1:8" ht="15">
      <c r="A20" s="1" t="s">
        <v>34</v>
      </c>
      <c r="G20" s="29">
        <v>-24801</v>
      </c>
      <c r="H20" s="4"/>
    </row>
    <row r="21" spans="1:8" ht="15">
      <c r="A21" s="1" t="s">
        <v>58</v>
      </c>
      <c r="G21" s="29">
        <f>-8565-157-37-350</f>
        <v>-9109</v>
      </c>
      <c r="H21" s="4"/>
    </row>
    <row r="22" spans="1:8" ht="15">
      <c r="A22" s="1" t="s">
        <v>35</v>
      </c>
      <c r="G22" s="29">
        <v>-553</v>
      </c>
      <c r="H22" s="4"/>
    </row>
    <row r="23" spans="7:8" ht="15">
      <c r="G23" s="30">
        <f>SUM(G20:G22)</f>
        <v>-34463</v>
      </c>
      <c r="H23" s="4"/>
    </row>
    <row r="24" spans="7:8" ht="15">
      <c r="G24" s="29"/>
      <c r="H24" s="4"/>
    </row>
    <row r="25" spans="1:8" ht="15">
      <c r="A25" s="1" t="s">
        <v>59</v>
      </c>
      <c r="G25" s="30">
        <f>G18+G23</f>
        <v>3052</v>
      </c>
      <c r="H25" s="4"/>
    </row>
    <row r="26" spans="7:8" ht="15">
      <c r="G26" s="29"/>
      <c r="H26" s="4"/>
    </row>
    <row r="27" spans="1:8" ht="15">
      <c r="A27" s="9" t="s">
        <v>36</v>
      </c>
      <c r="G27" s="29"/>
      <c r="H27" s="4"/>
    </row>
    <row r="28" spans="1:8" ht="15">
      <c r="A28" s="1" t="s">
        <v>37</v>
      </c>
      <c r="G28" s="29">
        <v>-959</v>
      </c>
      <c r="H28" s="4"/>
    </row>
    <row r="29" spans="1:8" ht="15">
      <c r="A29" s="1" t="s">
        <v>60</v>
      </c>
      <c r="G29" s="29">
        <v>-213</v>
      </c>
      <c r="H29" s="4"/>
    </row>
    <row r="30" spans="7:8" ht="15">
      <c r="G30" s="30">
        <f>SUM(G28:G29)</f>
        <v>-1172</v>
      </c>
      <c r="H30" s="4"/>
    </row>
    <row r="31" spans="7:8" ht="15">
      <c r="G31" s="29"/>
      <c r="H31" s="4"/>
    </row>
    <row r="32" spans="1:8" ht="15">
      <c r="A32" s="9" t="s">
        <v>38</v>
      </c>
      <c r="G32" s="29"/>
      <c r="H32" s="4"/>
    </row>
    <row r="33" spans="1:8" ht="15">
      <c r="A33" s="1" t="s">
        <v>39</v>
      </c>
      <c r="G33" s="29">
        <v>-322</v>
      </c>
      <c r="H33" s="4"/>
    </row>
    <row r="34" spans="1:8" ht="15">
      <c r="A34" s="1" t="s">
        <v>61</v>
      </c>
      <c r="G34" s="29">
        <f>-11587-2029+400+10596+16</f>
        <v>-2604</v>
      </c>
      <c r="H34" s="4"/>
    </row>
    <row r="35" spans="7:8" ht="15">
      <c r="G35" s="30">
        <f>SUM(G33:G34)</f>
        <v>-2926</v>
      </c>
      <c r="H35" s="4"/>
    </row>
    <row r="36" spans="7:8" ht="15">
      <c r="G36" s="29"/>
      <c r="H36" s="4"/>
    </row>
    <row r="37" spans="1:8" ht="15">
      <c r="A37" s="1" t="s">
        <v>40</v>
      </c>
      <c r="G37" s="29">
        <f>G25+G30+G35</f>
        <v>-1046</v>
      </c>
      <c r="H37" s="4"/>
    </row>
    <row r="38" spans="7:8" ht="15">
      <c r="G38" s="29"/>
      <c r="H38" s="4"/>
    </row>
    <row r="39" spans="1:8" ht="15">
      <c r="A39" s="1" t="s">
        <v>85</v>
      </c>
      <c r="G39" s="29">
        <v>1879</v>
      </c>
      <c r="H39" s="4"/>
    </row>
    <row r="40" spans="7:8" ht="15">
      <c r="G40" s="29"/>
      <c r="H40" s="4"/>
    </row>
    <row r="41" spans="1:8" ht="15.75" thickBot="1">
      <c r="A41" s="9" t="s">
        <v>86</v>
      </c>
      <c r="G41" s="35">
        <f>G37+G39</f>
        <v>833</v>
      </c>
      <c r="H41" s="4"/>
    </row>
    <row r="42" spans="7:8" ht="15.75" thickTop="1">
      <c r="G42" s="29"/>
      <c r="H42" s="4"/>
    </row>
    <row r="43" spans="1:8" ht="15">
      <c r="A43" s="9" t="s">
        <v>87</v>
      </c>
      <c r="B43" s="9"/>
      <c r="C43" s="9"/>
      <c r="D43" s="9"/>
      <c r="G43" s="29"/>
      <c r="H43" s="4"/>
    </row>
    <row r="44" spans="1:8" ht="15">
      <c r="A44" s="1" t="s">
        <v>62</v>
      </c>
      <c r="G44" s="29">
        <v>2082</v>
      </c>
      <c r="H44" s="4"/>
    </row>
    <row r="45" spans="1:8" ht="15">
      <c r="A45" s="1" t="s">
        <v>63</v>
      </c>
      <c r="G45" s="29">
        <v>-1249</v>
      </c>
      <c r="H45" s="4"/>
    </row>
    <row r="46" spans="7:8" ht="15.75" thickBot="1">
      <c r="G46" s="35">
        <f>SUM(G44:G45)</f>
        <v>833</v>
      </c>
      <c r="H46" s="4"/>
    </row>
    <row r="47" spans="7:8" ht="15.75" thickTop="1">
      <c r="G47" s="29"/>
      <c r="H47" s="4"/>
    </row>
    <row r="48" spans="1:8" ht="15">
      <c r="A48" s="9" t="s">
        <v>84</v>
      </c>
      <c r="B48" s="9"/>
      <c r="C48" s="9"/>
      <c r="D48" s="9"/>
      <c r="E48" s="9"/>
      <c r="F48" s="9"/>
      <c r="G48" s="16"/>
      <c r="H48" s="9"/>
    </row>
    <row r="49" spans="1:8" ht="15">
      <c r="A49" s="9" t="s">
        <v>79</v>
      </c>
      <c r="B49" s="9"/>
      <c r="C49" s="9"/>
      <c r="D49" s="9"/>
      <c r="E49" s="9"/>
      <c r="F49" s="9"/>
      <c r="G49" s="16"/>
      <c r="H49" s="9"/>
    </row>
    <row r="55" ht="15">
      <c r="G55" s="17"/>
    </row>
    <row r="56" spans="7:8" ht="15">
      <c r="G56" s="37"/>
      <c r="H56" s="8"/>
    </row>
    <row r="57" spans="7:8" ht="15">
      <c r="G57" s="37"/>
      <c r="H57" s="8"/>
    </row>
    <row r="58" spans="1:8" ht="15">
      <c r="A58" s="10"/>
      <c r="G58" s="37"/>
      <c r="H58" s="8"/>
    </row>
    <row r="59" spans="7:8" ht="15">
      <c r="G59" s="7"/>
      <c r="H59" s="8"/>
    </row>
  </sheetData>
  <printOptions/>
  <pageMargins left="1.2" right="0.75" top="0.66" bottom="0.37" header="0.19" footer="0.24"/>
  <pageSetup horizontalDpi="180" verticalDpi="1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H44"/>
  <sheetViews>
    <sheetView tabSelected="1" workbookViewId="0" topLeftCell="A12">
      <selection activeCell="E20" sqref="E20"/>
    </sheetView>
  </sheetViews>
  <sheetFormatPr defaultColWidth="9.140625" defaultRowHeight="12.75"/>
  <cols>
    <col min="1" max="3" width="9.140625" style="1" customWidth="1"/>
    <col min="4" max="4" width="3.57421875" style="1" customWidth="1"/>
    <col min="5" max="5" width="13.421875" style="1" customWidth="1"/>
    <col min="6" max="6" width="12.57421875" style="1" customWidth="1"/>
    <col min="7" max="8" width="13.57421875" style="1" customWidth="1"/>
    <col min="9" max="56" width="9.140625" style="1" customWidth="1"/>
  </cols>
  <sheetData>
    <row r="4" spans="1:6" ht="15.75">
      <c r="A4" s="22" t="s">
        <v>22</v>
      </c>
      <c r="B4" s="22"/>
      <c r="C4" s="22"/>
      <c r="D4" s="22"/>
      <c r="E4" s="22"/>
      <c r="F4" s="22"/>
    </row>
    <row r="5" ht="15">
      <c r="A5" s="21" t="s">
        <v>67</v>
      </c>
    </row>
    <row r="7" spans="1:5" ht="15">
      <c r="A7" s="5" t="s">
        <v>68</v>
      </c>
      <c r="B7" s="5"/>
      <c r="C7" s="5"/>
      <c r="D7" s="5"/>
      <c r="E7" s="5"/>
    </row>
    <row r="8" ht="15">
      <c r="A8" s="10" t="s">
        <v>92</v>
      </c>
    </row>
    <row r="9" spans="5:8" ht="15">
      <c r="E9" s="3"/>
      <c r="F9" s="3"/>
      <c r="G9" s="3"/>
      <c r="H9" s="3"/>
    </row>
    <row r="10" spans="5:8" ht="15">
      <c r="E10" s="3" t="s">
        <v>23</v>
      </c>
      <c r="F10" s="3" t="s">
        <v>16</v>
      </c>
      <c r="G10" s="3" t="s">
        <v>5</v>
      </c>
      <c r="H10" s="3" t="s">
        <v>5</v>
      </c>
    </row>
    <row r="11" spans="5:8" ht="15">
      <c r="E11" s="3" t="s">
        <v>69</v>
      </c>
      <c r="F11" s="3" t="s">
        <v>70</v>
      </c>
      <c r="G11" s="3" t="s">
        <v>69</v>
      </c>
      <c r="H11" s="3" t="s">
        <v>70</v>
      </c>
    </row>
    <row r="12" spans="5:8" ht="15">
      <c r="E12" s="20" t="s">
        <v>21</v>
      </c>
      <c r="F12" s="11" t="s">
        <v>21</v>
      </c>
      <c r="G12" s="11" t="s">
        <v>17</v>
      </c>
      <c r="H12" s="11" t="s">
        <v>17</v>
      </c>
    </row>
    <row r="13" spans="5:8" ht="15">
      <c r="E13" s="13" t="s">
        <v>0</v>
      </c>
      <c r="F13" s="13" t="s">
        <v>0</v>
      </c>
      <c r="G13" s="13" t="s">
        <v>0</v>
      </c>
      <c r="H13" s="13" t="s">
        <v>0</v>
      </c>
    </row>
    <row r="14" spans="1:8" ht="15">
      <c r="A14" s="9" t="s">
        <v>24</v>
      </c>
      <c r="B14" s="9"/>
      <c r="C14" s="9"/>
      <c r="D14" s="9"/>
      <c r="E14" s="4">
        <v>11151</v>
      </c>
      <c r="F14" s="4">
        <v>32737</v>
      </c>
      <c r="G14" s="4">
        <v>10824</v>
      </c>
      <c r="H14" s="4">
        <v>33623</v>
      </c>
    </row>
    <row r="15" spans="5:8" ht="15">
      <c r="E15" s="4"/>
      <c r="F15" s="4"/>
      <c r="G15" s="4"/>
      <c r="H15" s="4"/>
    </row>
    <row r="16" spans="1:8" ht="15">
      <c r="A16" s="1" t="s">
        <v>25</v>
      </c>
      <c r="E16" s="23">
        <f>E14-E18</f>
        <v>10240</v>
      </c>
      <c r="F16" s="23">
        <f>F14-F18</f>
        <v>30064</v>
      </c>
      <c r="G16" s="23">
        <f>G14-G18</f>
        <v>10113</v>
      </c>
      <c r="H16" s="23">
        <f>H14-H18</f>
        <v>31236</v>
      </c>
    </row>
    <row r="17" spans="5:8" ht="15">
      <c r="E17" s="4"/>
      <c r="F17" s="4"/>
      <c r="G17" s="4"/>
      <c r="H17" s="4"/>
    </row>
    <row r="18" spans="1:8" ht="15">
      <c r="A18" s="9" t="s">
        <v>26</v>
      </c>
      <c r="B18" s="9"/>
      <c r="C18" s="9"/>
      <c r="D18" s="9"/>
      <c r="E18" s="4">
        <f>802+109</f>
        <v>911</v>
      </c>
      <c r="F18" s="4">
        <f>2300+373</f>
        <v>2673</v>
      </c>
      <c r="G18" s="4">
        <f>577+134</f>
        <v>711</v>
      </c>
      <c r="H18" s="4">
        <f>2057+330</f>
        <v>2387</v>
      </c>
    </row>
    <row r="19" spans="5:8" ht="15">
      <c r="E19" s="4"/>
      <c r="F19" s="4"/>
      <c r="G19" s="4"/>
      <c r="H19" s="4"/>
    </row>
    <row r="20" spans="1:8" ht="15">
      <c r="A20" s="1" t="s">
        <v>27</v>
      </c>
      <c r="E20" s="23">
        <v>109</v>
      </c>
      <c r="F20" s="23">
        <v>373</v>
      </c>
      <c r="G20" s="23">
        <v>134</v>
      </c>
      <c r="H20" s="23">
        <v>330</v>
      </c>
    </row>
    <row r="21" spans="5:8" ht="15">
      <c r="E21" s="4"/>
      <c r="F21" s="4"/>
      <c r="G21" s="4"/>
      <c r="H21" s="4"/>
    </row>
    <row r="22" spans="1:8" ht="15">
      <c r="A22" s="9" t="s">
        <v>2</v>
      </c>
      <c r="B22" s="9"/>
      <c r="C22" s="9"/>
      <c r="D22" s="9"/>
      <c r="E22" s="4">
        <f>E18-E20</f>
        <v>802</v>
      </c>
      <c r="F22" s="4">
        <f>F18-F20</f>
        <v>2300</v>
      </c>
      <c r="G22" s="4">
        <f>G18-G20</f>
        <v>577</v>
      </c>
      <c r="H22" s="4">
        <f>H18-H20</f>
        <v>2057</v>
      </c>
    </row>
    <row r="23" spans="5:8" ht="15">
      <c r="E23" s="4"/>
      <c r="F23" s="4"/>
      <c r="G23" s="4"/>
      <c r="H23" s="4"/>
    </row>
    <row r="24" spans="1:8" ht="15">
      <c r="A24" s="1" t="s">
        <v>15</v>
      </c>
      <c r="E24" s="23">
        <f>E42</f>
        <v>0</v>
      </c>
      <c r="F24" s="23">
        <f>F42</f>
        <v>0</v>
      </c>
      <c r="G24" s="23">
        <v>0</v>
      </c>
      <c r="H24" s="23">
        <v>330</v>
      </c>
    </row>
    <row r="25" spans="5:8" ht="15">
      <c r="E25" s="4"/>
      <c r="F25" s="4"/>
      <c r="G25" s="4"/>
      <c r="H25" s="4"/>
    </row>
    <row r="26" spans="1:8" ht="15">
      <c r="A26" s="9" t="s">
        <v>28</v>
      </c>
      <c r="B26" s="9"/>
      <c r="C26" s="9"/>
      <c r="D26" s="9"/>
      <c r="E26" s="23">
        <f>E22-E24</f>
        <v>802</v>
      </c>
      <c r="F26" s="23">
        <f>F22-F24</f>
        <v>2300</v>
      </c>
      <c r="G26" s="23">
        <f>G22-G24</f>
        <v>577</v>
      </c>
      <c r="H26" s="23">
        <f>H22-H24</f>
        <v>1727</v>
      </c>
    </row>
    <row r="28" spans="1:8" ht="15.75" thickBot="1">
      <c r="A28" s="9" t="s">
        <v>77</v>
      </c>
      <c r="B28" s="9"/>
      <c r="C28" s="9"/>
      <c r="D28" s="9"/>
      <c r="E28" s="33">
        <f>E26</f>
        <v>802</v>
      </c>
      <c r="F28" s="33">
        <f>F26</f>
        <v>2300</v>
      </c>
      <c r="G28" s="33">
        <f>G26</f>
        <v>577</v>
      </c>
      <c r="H28" s="33">
        <f>H26</f>
        <v>1727</v>
      </c>
    </row>
    <row r="29" ht="15.75" thickTop="1"/>
    <row r="30" spans="1:8" ht="15">
      <c r="A30" s="1" t="s">
        <v>71</v>
      </c>
      <c r="E30" s="31">
        <f>(E26/10195)*100</f>
        <v>7.86660127513487</v>
      </c>
      <c r="F30" s="31">
        <f>(F26/10195)*100</f>
        <v>22.560078469838157</v>
      </c>
      <c r="G30" s="31">
        <f>(G26/10195)*100</f>
        <v>5.6596370769985285</v>
      </c>
      <c r="H30" s="31">
        <f>(H26/10195)*100</f>
        <v>16.939676311917605</v>
      </c>
    </row>
    <row r="31" spans="1:8" ht="15">
      <c r="A31" s="1" t="s">
        <v>72</v>
      </c>
      <c r="E31" s="32" t="s">
        <v>73</v>
      </c>
      <c r="F31" s="32" t="s">
        <v>73</v>
      </c>
      <c r="G31" s="32" t="s">
        <v>73</v>
      </c>
      <c r="H31" s="32" t="s">
        <v>73</v>
      </c>
    </row>
    <row r="34" spans="1:8" ht="15">
      <c r="A34" s="9" t="s">
        <v>74</v>
      </c>
      <c r="B34" s="9"/>
      <c r="C34" s="9"/>
      <c r="D34" s="9"/>
      <c r="E34" s="9"/>
      <c r="F34" s="9"/>
      <c r="G34" s="9"/>
      <c r="H34" s="9"/>
    </row>
    <row r="35" spans="1:8" ht="15">
      <c r="A35" s="9" t="s">
        <v>93</v>
      </c>
      <c r="B35" s="9"/>
      <c r="C35" s="9"/>
      <c r="D35" s="9"/>
      <c r="E35" s="9"/>
      <c r="F35" s="9"/>
      <c r="G35" s="9"/>
      <c r="H35" s="9"/>
    </row>
    <row r="37" spans="1:7" ht="15">
      <c r="A37" s="8"/>
      <c r="B37" s="8"/>
      <c r="C37" s="8"/>
      <c r="D37" s="8"/>
      <c r="E37" s="8"/>
      <c r="F37" s="8"/>
      <c r="G37" s="8"/>
    </row>
    <row r="38" spans="1:7" ht="15">
      <c r="A38" s="38"/>
      <c r="B38" s="8"/>
      <c r="C38" s="8"/>
      <c r="D38" s="8"/>
      <c r="E38" s="8"/>
      <c r="F38" s="8"/>
      <c r="G38" s="8"/>
    </row>
    <row r="39" spans="1:7" ht="15">
      <c r="A39" s="39"/>
      <c r="B39" s="8"/>
      <c r="C39" s="8"/>
      <c r="D39" s="8"/>
      <c r="E39" s="40"/>
      <c r="F39" s="24"/>
      <c r="G39" s="8"/>
    </row>
    <row r="40" spans="1:7" ht="15">
      <c r="A40" s="39"/>
      <c r="B40" s="8"/>
      <c r="C40" s="8"/>
      <c r="D40" s="8"/>
      <c r="E40" s="8"/>
      <c r="F40" s="8"/>
      <c r="G40" s="8"/>
    </row>
    <row r="41" spans="1:7" ht="15">
      <c r="A41" s="39"/>
      <c r="B41" s="8"/>
      <c r="C41" s="8"/>
      <c r="D41" s="8"/>
      <c r="E41" s="8"/>
      <c r="F41" s="8"/>
      <c r="G41" s="8"/>
    </row>
    <row r="42" spans="1:7" ht="15">
      <c r="A42" s="8"/>
      <c r="B42" s="8"/>
      <c r="C42" s="8"/>
      <c r="D42" s="8"/>
      <c r="E42" s="40"/>
      <c r="F42" s="40"/>
      <c r="G42" s="8"/>
    </row>
    <row r="43" spans="1:7" ht="15">
      <c r="A43" s="8"/>
      <c r="B43" s="8"/>
      <c r="C43" s="8"/>
      <c r="D43" s="8"/>
      <c r="E43" s="8"/>
      <c r="F43" s="8"/>
      <c r="G43" s="8"/>
    </row>
    <row r="44" spans="1:7" ht="15">
      <c r="A44" s="8"/>
      <c r="B44" s="8"/>
      <c r="C44" s="8"/>
      <c r="D44" s="8"/>
      <c r="E44" s="8"/>
      <c r="F44" s="8"/>
      <c r="G44" s="8"/>
    </row>
  </sheetData>
  <printOptions/>
  <pageMargins left="1" right="0.58" top="1.14" bottom="1" header="0.5" footer="0.5"/>
  <pageSetup horizontalDpi="180" verticalDpi="1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CIC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 BERHAD</dc:creator>
  <cp:keywords/>
  <dc:description/>
  <cp:lastModifiedBy>CENTRAL INDUSTRIAL CORP BHD</cp:lastModifiedBy>
  <cp:lastPrinted>2002-11-15T09:39:51Z</cp:lastPrinted>
  <dcterms:created xsi:type="dcterms:W3CDTF">1997-11-23T08:10:47Z</dcterms:created>
  <dcterms:modified xsi:type="dcterms:W3CDTF">2002-11-25T01:53:46Z</dcterms:modified>
  <cp:category/>
  <cp:version/>
  <cp:contentType/>
  <cp:contentStatus/>
</cp:coreProperties>
</file>